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d.alfarsi\Desktop\Systems Documents\opendata\"/>
    </mc:Choice>
  </mc:AlternateContent>
  <bookViews>
    <workbookView xWindow="0" yWindow="0" windowWidth="19200" windowHeight="6950"/>
  </bookViews>
  <sheets>
    <sheet name="البيانات الوصفية" sheetId="3" r:id="rId1"/>
    <sheet name="المتغيرات" sheetId="4" r:id="rId2"/>
    <sheet name="Insurance Financials Search Rep" sheetId="2" r:id="rId3"/>
  </sheets>
  <calcPr calcId="162913"/>
</workbook>
</file>

<file path=xl/calcChain.xml><?xml version="1.0" encoding="utf-8"?>
<calcChain xmlns="http://schemas.openxmlformats.org/spreadsheetml/2006/main">
  <c r="D20" i="2" l="1"/>
  <c r="C20" i="2"/>
  <c r="B20" i="2"/>
  <c r="D19" i="2"/>
  <c r="C19" i="2"/>
  <c r="B19" i="2"/>
  <c r="D18" i="2"/>
  <c r="C18" i="2"/>
  <c r="B18" i="2"/>
  <c r="D17" i="2"/>
  <c r="C17" i="2"/>
  <c r="B17" i="2"/>
  <c r="D16" i="2"/>
  <c r="C16" i="2"/>
  <c r="B16" i="2"/>
  <c r="D15" i="2"/>
  <c r="C15" i="2"/>
  <c r="B15" i="2"/>
  <c r="D14" i="2"/>
  <c r="C14" i="2"/>
  <c r="B14" i="2"/>
  <c r="D13" i="2"/>
  <c r="C13" i="2"/>
  <c r="B13" i="2"/>
  <c r="D12" i="2"/>
  <c r="C12" i="2"/>
  <c r="B12" i="2"/>
  <c r="D11" i="2"/>
  <c r="C11" i="2"/>
  <c r="B11" i="2"/>
  <c r="D10" i="2"/>
  <c r="C10" i="2"/>
  <c r="B10" i="2"/>
  <c r="D9" i="2"/>
  <c r="C9" i="2"/>
  <c r="B9" i="2"/>
  <c r="D8" i="2"/>
  <c r="C8" i="2"/>
  <c r="B8" i="2"/>
  <c r="D7" i="2"/>
  <c r="C7" i="2"/>
  <c r="B7" i="2"/>
  <c r="D6" i="2"/>
  <c r="C6" i="2"/>
  <c r="B6" i="2"/>
  <c r="D5" i="2"/>
  <c r="C5" i="2"/>
  <c r="B5" i="2"/>
  <c r="D4" i="2"/>
  <c r="C4" i="2"/>
  <c r="B4" i="2"/>
</calcChain>
</file>

<file path=xl/sharedStrings.xml><?xml version="1.0" encoding="utf-8"?>
<sst xmlns="http://schemas.openxmlformats.org/spreadsheetml/2006/main" count="74" uniqueCount="61">
  <si>
    <t>المخصصات (الاحتياطيات) الفنية</t>
  </si>
  <si>
    <t>الشركة</t>
  </si>
  <si>
    <t>مخصص الأخطار السارية / المخصص الحسابي</t>
  </si>
  <si>
    <t>مخصص التعويضات تحت التسوية</t>
  </si>
  <si>
    <t>مخصص الطوارئ</t>
  </si>
  <si>
    <t>  المدينة للتأمين</t>
  </si>
  <si>
    <t>  الشركة الأمريكية للتأمين على الحياة (متلايف)</t>
  </si>
  <si>
    <t>  الشركة العمانية المتحدة للتأمين</t>
  </si>
  <si>
    <t>  الشركة الهندية الجديدة للتأمين المحدودة</t>
  </si>
  <si>
    <t>  الشركة الوطنية للتأمين على الحياة والعام</t>
  </si>
  <si>
    <t>  العمانية القطرية للتأمين</t>
  </si>
  <si>
    <t>  تكافل عمان للتأمين</t>
  </si>
  <si>
    <t>  شركة التأمين الإيرانية</t>
  </si>
  <si>
    <t>  شركة التأمين العربية السعودية ش.م.ب(م)</t>
  </si>
  <si>
    <t>  شركة التأمين العربية فالكون</t>
  </si>
  <si>
    <t>  شركة أورينت للتأمين</t>
  </si>
  <si>
    <t>  شركة سيغنا الشرق الأوسط للتأمين ش.م.ل</t>
  </si>
  <si>
    <t>  شركة ظفار للتأمين</t>
  </si>
  <si>
    <t>  شركة عمان للتأمين ("سكون للتأمين")</t>
  </si>
  <si>
    <t>  شركة مسقط للتأمين (ش.م.ع.ع)</t>
  </si>
  <si>
    <t>  ليفا للتأمين</t>
  </si>
  <si>
    <t>  مجموعة الخليج للتأمين (الخليج) ش.م.ب (م)</t>
  </si>
  <si>
    <t>إسم مجموعة البيانات</t>
  </si>
  <si>
    <t>وصف مجموعة البيانات</t>
  </si>
  <si>
    <t>يعرض أبرز المؤشرات الإحصائية المرتبطة بقطاع التأمين في سلطنة عمان مثل أقساط التأمين والتعويضات المدفوعة وعدد وثائق التأمين المصدرة وعدد العاملين ومعدلات الاحتفاظ ومعدلات الخسائر لمختلف فروع التأمين، إضافة إلى المؤشرات المالية لشركات التأمين وأدائها التشغيلي ابتداءً من عام 2003م.</t>
  </si>
  <si>
    <t>الفئة</t>
  </si>
  <si>
    <t>قطاع التأمين</t>
  </si>
  <si>
    <t>الدورية</t>
  </si>
  <si>
    <t>سنوي</t>
  </si>
  <si>
    <t>الكلمات المفتاحية</t>
  </si>
  <si>
    <t>التأمين التقليدي، التأمين التكافلي، الأقساط المباشرة، الأقساط المكتسبة، المطالبات، التعويضات، الوثائق، معدل الاحتفاظ، معدل الخسائر، المخصصات الفنية</t>
  </si>
  <si>
    <t>تاريخ النشر</t>
  </si>
  <si>
    <t>تاريخ التعديل</t>
  </si>
  <si>
    <t>آني</t>
  </si>
  <si>
    <t>اسم نقطة التواصل</t>
  </si>
  <si>
    <t>فريق البيانات المفتوحة</t>
  </si>
  <si>
    <t>رقم التواصل</t>
  </si>
  <si>
    <t>[24823162] , [24823277]</t>
  </si>
  <si>
    <t>البريد الإلكتروني</t>
  </si>
  <si>
    <t>digital@fsa.gov.om</t>
  </si>
  <si>
    <t>صيغة الملف</t>
  </si>
  <si>
    <t>XLSX, HTML, JSON</t>
  </si>
  <si>
    <t>الفترة المرجعية للبيانات</t>
  </si>
  <si>
    <t>2003-2022</t>
  </si>
  <si>
    <t>التغطية الجغرافية للبيانات</t>
  </si>
  <si>
    <t>شركات التأمين العاملة في سلطنة عمان</t>
  </si>
  <si>
    <t>مؤشرات اجمالية</t>
  </si>
  <si>
    <t>مؤشرات إجمالية لعام 2022م: إجمالي الأقساط المباشرة: 541.326 مليون ريال عماني إجمالي الأقساط المباشرة للتأمين التكافلي: 76.256 مليون ريال عماني إجمالي التعويضات المدفوعة 317.035 مليون ريال عماني عدد الوثائق المصدرة: 2,027,527 وثيقة</t>
  </si>
  <si>
    <t>المصدر</t>
  </si>
  <si>
    <t>دائرة التحليل المالي وإدارة المخاطر</t>
  </si>
  <si>
    <t>اللغة</t>
  </si>
  <si>
    <t>الانجليزية</t>
  </si>
  <si>
    <t>م</t>
  </si>
  <si>
    <t>اسم المتغير</t>
  </si>
  <si>
    <t>وصف المتغير</t>
  </si>
  <si>
    <t>نوع البيانات</t>
  </si>
  <si>
    <t>مستوى الإلزامية(إجباري/ اختياري)</t>
  </si>
  <si>
    <t>اسم شركة التأمين</t>
  </si>
  <si>
    <t>نص</t>
  </si>
  <si>
    <t>إلزامي</t>
  </si>
  <si>
    <t>رقم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</si>
</sst>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Arial"/>
      <family val="2"/>
      <scheme val="minor"/>
    </font>
    <font>
      <sz val="11"/>
      <color theme="1"/>
      <name val="Arial"/>
      <family val="2"/>
      <scheme val="minor"/>
    </font>
    <font>
      <sz val="18"/>
      <color theme="3"/>
      <name val="Times New Roman"/>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10"/>
      <color theme="1"/>
      <name val="Arial"/>
      <family val="2"/>
      <scheme val="minor"/>
    </font>
    <font>
      <sz val="10"/>
      <color rgb="FFFFFFFF"/>
      <name val="Arial"/>
      <family val="2"/>
      <scheme val="minor"/>
    </font>
    <font>
      <b/>
      <sz val="10"/>
      <color rgb="FF000000"/>
      <name val="Arial"/>
      <family val="2"/>
      <scheme val="minor"/>
    </font>
    <font>
      <b/>
      <sz val="10"/>
      <color theme="1"/>
      <name val="Arial"/>
      <family val="2"/>
      <scheme val="minor"/>
    </font>
    <font>
      <sz val="14"/>
      <color theme="0"/>
      <name val="Arial"/>
      <family val="2"/>
      <scheme val="minor"/>
    </font>
    <font>
      <sz val="11"/>
      <color rgb="FF212529"/>
      <name val="Arial"/>
      <family val="2"/>
      <scheme val="minor"/>
    </font>
    <font>
      <b/>
      <sz val="12"/>
      <color rgb="FF000000"/>
      <name val="Arial"/>
      <family val="2"/>
      <scheme val="minor"/>
    </font>
    <font>
      <sz val="12"/>
      <color rgb="FF000000"/>
      <name val="Arial"/>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7AB7"/>
        <bgColor indexed="64"/>
      </patternFill>
    </fill>
    <fill>
      <patternFill patternType="solid">
        <fgColor rgb="FFD2D6DE"/>
        <bgColor indexed="64"/>
      </patternFill>
    </fill>
    <fill>
      <patternFill patternType="solid">
        <fgColor rgb="FFFFFFFF"/>
        <bgColor indexed="64"/>
      </patternFill>
    </fill>
    <fill>
      <patternFill patternType="solid">
        <fgColor rgb="FF4472C4"/>
        <bgColor rgb="FF000000"/>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6CA5DA"/>
      </left>
      <right style="medium">
        <color rgb="FF6CA5DA"/>
      </right>
      <top style="medium">
        <color rgb="FF6CA5DA"/>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20" fillId="34" borderId="0" xfId="0" applyFont="1" applyFill="1" applyAlignment="1">
      <alignment horizontal="center" vertical="center" wrapText="1"/>
    </xf>
    <xf numFmtId="0" fontId="21" fillId="0" borderId="0" xfId="0" applyFont="1" applyAlignment="1">
      <alignment horizontal="center" vertical="center" wrapText="1"/>
    </xf>
    <xf numFmtId="0" fontId="18" fillId="0" borderId="0" xfId="0" applyFont="1" applyAlignment="1">
      <alignment wrapText="1"/>
    </xf>
    <xf numFmtId="0" fontId="20" fillId="34" borderId="0" xfId="0" applyFont="1" applyFill="1" applyAlignment="1">
      <alignment horizontal="center" vertical="center" wrapText="1"/>
    </xf>
    <xf numFmtId="0" fontId="19" fillId="33" borderId="0" xfId="0" applyFont="1" applyFill="1" applyAlignment="1">
      <alignment horizontal="center" wrapText="1"/>
    </xf>
    <xf numFmtId="0" fontId="22" fillId="25" borderId="10" xfId="34" applyFont="1" applyBorder="1" applyAlignment="1">
      <alignment horizontal="center" vertical="center" wrapText="1"/>
    </xf>
    <xf numFmtId="0" fontId="23" fillId="35" borderId="11" xfId="0" applyFont="1" applyFill="1" applyBorder="1" applyAlignment="1">
      <alignment horizontal="right" vertical="center" wrapText="1"/>
    </xf>
    <xf numFmtId="14" fontId="23" fillId="35" borderId="11" xfId="0" applyNumberFormat="1" applyFont="1" applyFill="1" applyBorder="1" applyAlignment="1">
      <alignment horizontal="center" vertical="center" wrapText="1"/>
    </xf>
    <xf numFmtId="0" fontId="17" fillId="36" borderId="11" xfId="34" applyFill="1" applyBorder="1" applyAlignment="1">
      <alignment horizontal="center" vertical="center" wrapText="1" readingOrder="2"/>
    </xf>
    <xf numFmtId="0" fontId="24" fillId="0" borderId="12" xfId="0" applyFont="1" applyBorder="1" applyAlignment="1">
      <alignment horizontal="center" vertical="center" wrapText="1" readingOrder="2"/>
    </xf>
    <xf numFmtId="0" fontId="25" fillId="0" borderId="12" xfId="0" applyFont="1" applyBorder="1" applyAlignment="1">
      <alignment horizontal="center" vertical="center" wrapText="1" readingOrder="2"/>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rightToLeft="1" tabSelected="1" workbookViewId="0">
      <selection activeCell="B6" sqref="B6"/>
    </sheetView>
  </sheetViews>
  <sheetFormatPr defaultRowHeight="14" x14ac:dyDescent="0.3"/>
  <cols>
    <col min="1" max="1" width="40.1640625" customWidth="1"/>
    <col min="2" max="2" width="41.75" customWidth="1"/>
  </cols>
  <sheetData>
    <row r="1" spans="1:2" ht="17.5" x14ac:dyDescent="0.3">
      <c r="A1" s="6" t="s">
        <v>22</v>
      </c>
      <c r="B1" s="6" t="s">
        <v>0</v>
      </c>
    </row>
    <row r="2" spans="1:2" ht="70" x14ac:dyDescent="0.3">
      <c r="A2" s="7" t="s">
        <v>23</v>
      </c>
      <c r="B2" s="7" t="s">
        <v>24</v>
      </c>
    </row>
    <row r="3" spans="1:2" x14ac:dyDescent="0.3">
      <c r="A3" s="7" t="s">
        <v>25</v>
      </c>
      <c r="B3" s="7" t="s">
        <v>26</v>
      </c>
    </row>
    <row r="4" spans="1:2" x14ac:dyDescent="0.3">
      <c r="A4" s="7" t="s">
        <v>27</v>
      </c>
      <c r="B4" s="7" t="s">
        <v>28</v>
      </c>
    </row>
    <row r="5" spans="1:2" ht="42" x14ac:dyDescent="0.3">
      <c r="A5" s="7" t="s">
        <v>29</v>
      </c>
      <c r="B5" s="7" t="s">
        <v>30</v>
      </c>
    </row>
    <row r="6" spans="1:2" x14ac:dyDescent="0.3">
      <c r="A6" s="7" t="s">
        <v>31</v>
      </c>
      <c r="B6" s="8">
        <v>44568</v>
      </c>
    </row>
    <row r="7" spans="1:2" x14ac:dyDescent="0.3">
      <c r="A7" s="7" t="s">
        <v>32</v>
      </c>
      <c r="B7" s="7" t="s">
        <v>33</v>
      </c>
    </row>
    <row r="8" spans="1:2" x14ac:dyDescent="0.3">
      <c r="A8" s="7" t="s">
        <v>34</v>
      </c>
      <c r="B8" s="7" t="s">
        <v>35</v>
      </c>
    </row>
    <row r="9" spans="1:2" x14ac:dyDescent="0.3">
      <c r="A9" s="7" t="s">
        <v>36</v>
      </c>
      <c r="B9" s="7" t="s">
        <v>37</v>
      </c>
    </row>
    <row r="10" spans="1:2" x14ac:dyDescent="0.3">
      <c r="A10" s="7" t="s">
        <v>38</v>
      </c>
      <c r="B10" s="7" t="s">
        <v>39</v>
      </c>
    </row>
    <row r="11" spans="1:2" x14ac:dyDescent="0.3">
      <c r="A11" s="7" t="s">
        <v>40</v>
      </c>
      <c r="B11" s="7" t="s">
        <v>41</v>
      </c>
    </row>
    <row r="12" spans="1:2" x14ac:dyDescent="0.3">
      <c r="A12" s="7" t="s">
        <v>42</v>
      </c>
      <c r="B12" s="7" t="s">
        <v>43</v>
      </c>
    </row>
    <row r="13" spans="1:2" x14ac:dyDescent="0.3">
      <c r="A13" s="7" t="s">
        <v>44</v>
      </c>
      <c r="B13" s="7" t="s">
        <v>45</v>
      </c>
    </row>
    <row r="14" spans="1:2" ht="70" x14ac:dyDescent="0.3">
      <c r="A14" s="7" t="s">
        <v>46</v>
      </c>
      <c r="B14" s="7" t="s">
        <v>47</v>
      </c>
    </row>
    <row r="15" spans="1:2" x14ac:dyDescent="0.3">
      <c r="A15" s="7" t="s">
        <v>48</v>
      </c>
      <c r="B15" s="7" t="s">
        <v>49</v>
      </c>
    </row>
    <row r="16" spans="1:2" x14ac:dyDescent="0.3">
      <c r="A16" s="7" t="s">
        <v>50</v>
      </c>
      <c r="B16" s="7" t="s">
        <v>51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rightToLeft="1" workbookViewId="0">
      <selection activeCell="B18" sqref="B18"/>
    </sheetView>
  </sheetViews>
  <sheetFormatPr defaultRowHeight="14" x14ac:dyDescent="0.3"/>
  <cols>
    <col min="1" max="1" width="20.58203125" customWidth="1"/>
    <col min="2" max="2" width="30.5" customWidth="1"/>
    <col min="3" max="3" width="31.4140625" customWidth="1"/>
    <col min="4" max="4" width="22.4140625" customWidth="1"/>
    <col min="5" max="5" width="25.5" customWidth="1"/>
  </cols>
  <sheetData>
    <row r="1" spans="1:5" x14ac:dyDescent="0.3">
      <c r="A1" s="9" t="s">
        <v>52</v>
      </c>
      <c r="B1" s="9" t="s">
        <v>53</v>
      </c>
      <c r="C1" s="9" t="s">
        <v>54</v>
      </c>
      <c r="D1" s="9" t="s">
        <v>55</v>
      </c>
      <c r="E1" s="9" t="s">
        <v>56</v>
      </c>
    </row>
    <row r="2" spans="1:5" ht="15.5" x14ac:dyDescent="0.3">
      <c r="A2" s="10">
        <v>1</v>
      </c>
      <c r="B2" s="11" t="s">
        <v>1</v>
      </c>
      <c r="C2" s="11" t="s">
        <v>57</v>
      </c>
      <c r="D2" s="11" t="s">
        <v>58</v>
      </c>
      <c r="E2" s="11" t="s">
        <v>59</v>
      </c>
    </row>
    <row r="3" spans="1:5" ht="31" x14ac:dyDescent="0.3">
      <c r="A3" s="10">
        <v>2</v>
      </c>
      <c r="B3" s="11" t="s">
        <v>2</v>
      </c>
      <c r="C3" s="11" t="s">
        <v>2</v>
      </c>
      <c r="D3" s="11" t="s">
        <v>60</v>
      </c>
      <c r="E3" s="11" t="s">
        <v>59</v>
      </c>
    </row>
    <row r="4" spans="1:5" ht="15.5" x14ac:dyDescent="0.3">
      <c r="A4" s="10">
        <v>3</v>
      </c>
      <c r="B4" s="11" t="s">
        <v>3</v>
      </c>
      <c r="C4" s="11" t="s">
        <v>3</v>
      </c>
      <c r="D4" s="11" t="s">
        <v>60</v>
      </c>
      <c r="E4" s="11" t="s">
        <v>59</v>
      </c>
    </row>
    <row r="5" spans="1:5" ht="15.5" x14ac:dyDescent="0.3">
      <c r="A5" s="10">
        <v>4</v>
      </c>
      <c r="B5" s="11" t="s">
        <v>4</v>
      </c>
      <c r="C5" s="11" t="s">
        <v>4</v>
      </c>
      <c r="D5" s="11" t="s">
        <v>60</v>
      </c>
      <c r="E5" s="11"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rightToLeft="1" workbookViewId="0">
      <selection activeCell="D2" sqref="D2"/>
    </sheetView>
  </sheetViews>
  <sheetFormatPr defaultRowHeight="12.75" x14ac:dyDescent="0.3"/>
  <cols>
    <col min="1" max="1" width="26.75" bestFit="1" customWidth="1"/>
    <col min="2" max="2" width="26.25" bestFit="1" customWidth="1"/>
    <col min="3" max="3" width="18.9140625" bestFit="1" customWidth="1"/>
    <col min="4" max="4" width="10.25" bestFit="1" customWidth="1"/>
  </cols>
  <sheetData>
    <row r="1" spans="1:4" ht="12.5" customHeight="1" x14ac:dyDescent="0.3">
      <c r="A1" s="5" t="s">
        <v>0</v>
      </c>
      <c r="B1" s="5"/>
      <c r="C1" s="5"/>
      <c r="D1" s="5"/>
    </row>
    <row r="2" spans="1:4" ht="14" x14ac:dyDescent="0.3">
      <c r="A2" s="4" t="s">
        <v>1</v>
      </c>
      <c r="B2" s="1" t="s">
        <v>2</v>
      </c>
      <c r="C2" s="1" t="s">
        <v>3</v>
      </c>
      <c r="D2" s="1" t="s">
        <v>4</v>
      </c>
    </row>
    <row r="3" spans="1:4" ht="14" x14ac:dyDescent="0.3">
      <c r="A3" s="4"/>
      <c r="B3" s="1">
        <v>2023</v>
      </c>
      <c r="C3" s="1">
        <v>2023</v>
      </c>
      <c r="D3" s="1">
        <v>2023</v>
      </c>
    </row>
    <row r="4" spans="1:4" ht="14" x14ac:dyDescent="0.3">
      <c r="A4" s="2" t="s">
        <v>5</v>
      </c>
      <c r="B4" s="3">
        <f>8686035</f>
        <v>8686035</v>
      </c>
      <c r="C4" s="3">
        <f>6322229</f>
        <v>6322229</v>
      </c>
      <c r="D4" s="3">
        <f>0</f>
        <v>0</v>
      </c>
    </row>
    <row r="5" spans="1:4" ht="14" x14ac:dyDescent="0.3">
      <c r="A5" s="2" t="s">
        <v>6</v>
      </c>
      <c r="B5" s="3">
        <f>18491209</f>
        <v>18491209</v>
      </c>
      <c r="C5" s="3">
        <f>1407877</f>
        <v>1407877</v>
      </c>
      <c r="D5" s="3">
        <f>1923487</f>
        <v>1923487</v>
      </c>
    </row>
    <row r="6" spans="1:4" ht="14" x14ac:dyDescent="0.3">
      <c r="A6" s="2" t="s">
        <v>7</v>
      </c>
      <c r="B6" s="3">
        <f>7653577</f>
        <v>7653577</v>
      </c>
      <c r="C6" s="3">
        <f>16230689</f>
        <v>16230689</v>
      </c>
      <c r="D6" s="3">
        <f>10000000</f>
        <v>10000000</v>
      </c>
    </row>
    <row r="7" spans="1:4" ht="14" x14ac:dyDescent="0.3">
      <c r="A7" s="2" t="s">
        <v>8</v>
      </c>
      <c r="B7" s="3">
        <f>6433056</f>
        <v>6433056</v>
      </c>
      <c r="C7" s="3">
        <f>6853401</f>
        <v>6853401</v>
      </c>
      <c r="D7" s="3">
        <f>7154647</f>
        <v>7154647</v>
      </c>
    </row>
    <row r="8" spans="1:4" ht="14" x14ac:dyDescent="0.3">
      <c r="A8" s="2" t="s">
        <v>9</v>
      </c>
      <c r="B8" s="3">
        <f>27682138</f>
        <v>27682138</v>
      </c>
      <c r="C8" s="3">
        <f>9237893</f>
        <v>9237893</v>
      </c>
      <c r="D8" s="3">
        <f>17576121</f>
        <v>17576121</v>
      </c>
    </row>
    <row r="9" spans="1:4" ht="14" x14ac:dyDescent="0.3">
      <c r="A9" s="2" t="s">
        <v>10</v>
      </c>
      <c r="B9" s="3">
        <f>8394403</f>
        <v>8394403</v>
      </c>
      <c r="C9" s="3">
        <f>11160905</f>
        <v>11160905</v>
      </c>
      <c r="D9" s="3">
        <f>10940396</f>
        <v>10940396</v>
      </c>
    </row>
    <row r="10" spans="1:4" ht="14" x14ac:dyDescent="0.3">
      <c r="A10" s="2" t="s">
        <v>11</v>
      </c>
      <c r="B10" s="3">
        <f>7484000</f>
        <v>7484000</v>
      </c>
      <c r="C10" s="3">
        <f>8775623</f>
        <v>8775623</v>
      </c>
      <c r="D10" s="3">
        <f>0</f>
        <v>0</v>
      </c>
    </row>
    <row r="11" spans="1:4" ht="14" x14ac:dyDescent="0.3">
      <c r="A11" s="2" t="s">
        <v>12</v>
      </c>
      <c r="B11" s="3">
        <f>11157555</f>
        <v>11157555</v>
      </c>
      <c r="C11" s="3">
        <f>964720</f>
        <v>964720</v>
      </c>
      <c r="D11" s="3">
        <f>1725121</f>
        <v>1725121</v>
      </c>
    </row>
    <row r="12" spans="1:4" ht="14" x14ac:dyDescent="0.3">
      <c r="A12" s="2" t="s">
        <v>13</v>
      </c>
      <c r="B12" s="3">
        <f>545933</f>
        <v>545933</v>
      </c>
      <c r="C12" s="3">
        <f>456350</f>
        <v>456350</v>
      </c>
      <c r="D12" s="3">
        <f>1293189</f>
        <v>1293189</v>
      </c>
    </row>
    <row r="13" spans="1:4" ht="14" x14ac:dyDescent="0.3">
      <c r="A13" s="2" t="s">
        <v>14</v>
      </c>
      <c r="B13" s="3">
        <f>11710294</f>
        <v>11710294</v>
      </c>
      <c r="C13" s="3">
        <f>3107936</f>
        <v>3107936</v>
      </c>
      <c r="D13" s="3">
        <f>6305987</f>
        <v>6305987</v>
      </c>
    </row>
    <row r="14" spans="1:4" ht="14" x14ac:dyDescent="0.3">
      <c r="A14" s="2" t="s">
        <v>15</v>
      </c>
      <c r="B14" s="3">
        <f>1727901</f>
        <v>1727901</v>
      </c>
      <c r="C14" s="3">
        <f>678994</f>
        <v>678994</v>
      </c>
      <c r="D14" s="3">
        <f>1090968</f>
        <v>1090968</v>
      </c>
    </row>
    <row r="15" spans="1:4" ht="14" x14ac:dyDescent="0.3">
      <c r="A15" s="2" t="s">
        <v>16</v>
      </c>
      <c r="B15" s="3">
        <f>525752</f>
        <v>525752</v>
      </c>
      <c r="C15" s="3">
        <f>683736</f>
        <v>683736</v>
      </c>
      <c r="D15" s="3">
        <f>400302</f>
        <v>400302</v>
      </c>
    </row>
    <row r="16" spans="1:4" ht="14" x14ac:dyDescent="0.3">
      <c r="A16" s="2" t="s">
        <v>17</v>
      </c>
      <c r="B16" s="3">
        <f>13376819</f>
        <v>13376819</v>
      </c>
      <c r="C16" s="3">
        <f>16364175</f>
        <v>16364175</v>
      </c>
      <c r="D16" s="3">
        <f>12000000</f>
        <v>12000000</v>
      </c>
    </row>
    <row r="17" spans="1:4" ht="14" x14ac:dyDescent="0.3">
      <c r="A17" s="2" t="s">
        <v>18</v>
      </c>
      <c r="B17" s="3">
        <f>1154398</f>
        <v>1154398</v>
      </c>
      <c r="C17" s="3">
        <f>2084865</f>
        <v>2084865</v>
      </c>
      <c r="D17" s="3">
        <f>2025008</f>
        <v>2025008</v>
      </c>
    </row>
    <row r="18" spans="1:4" ht="14" x14ac:dyDescent="0.3">
      <c r="A18" s="2" t="s">
        <v>19</v>
      </c>
      <c r="B18" s="3">
        <f>3041270</f>
        <v>3041270</v>
      </c>
      <c r="C18" s="3">
        <f>3918662</f>
        <v>3918662</v>
      </c>
      <c r="D18" s="3">
        <f>3438652</f>
        <v>3438652</v>
      </c>
    </row>
    <row r="19" spans="1:4" ht="14" x14ac:dyDescent="0.3">
      <c r="A19" s="2" t="s">
        <v>20</v>
      </c>
      <c r="B19" s="3">
        <f>26525168</f>
        <v>26525168</v>
      </c>
      <c r="C19" s="3">
        <f>33985014</f>
        <v>33985014</v>
      </c>
      <c r="D19" s="3">
        <f>21176044</f>
        <v>21176044</v>
      </c>
    </row>
    <row r="20" spans="1:4" ht="14" x14ac:dyDescent="0.3">
      <c r="A20" s="2" t="s">
        <v>21</v>
      </c>
      <c r="B20" s="3">
        <f>40115560</f>
        <v>40115560</v>
      </c>
      <c r="C20" s="3">
        <f>12338620</f>
        <v>12338620</v>
      </c>
      <c r="D20" s="3">
        <f>8587215</f>
        <v>8587215</v>
      </c>
    </row>
  </sheetData>
  <mergeCells count="2">
    <mergeCell ref="A2:A3"/>
    <mergeCell ref="A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البيانات الوصفية</vt:lpstr>
      <vt:lpstr>المتغيرات</vt:lpstr>
      <vt:lpstr>Insurance Financials Search Rep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Saud Ali Alfarsi</dc:creator>
  <cp:lastModifiedBy>Mohammed Saud Ali Alfarsi</cp:lastModifiedBy>
  <dcterms:created xsi:type="dcterms:W3CDTF">2025-05-28T06:32:25Z</dcterms:created>
  <dcterms:modified xsi:type="dcterms:W3CDTF">2025-05-28T06:32:31Z</dcterms:modified>
</cp:coreProperties>
</file>